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05" windowWidth="28455" windowHeight="119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Лист1!$13:$13</definedName>
    <definedName name="_xlnm.Print_Area" localSheetId="0">Лист1!$A$1:$E$53</definedName>
  </definedNames>
  <calcPr calcId="144525"/>
</workbook>
</file>

<file path=xl/calcChain.xml><?xml version="1.0" encoding="utf-8"?>
<calcChain xmlns="http://schemas.openxmlformats.org/spreadsheetml/2006/main">
  <c r="C40" i="1" l="1"/>
  <c r="C21" i="1"/>
  <c r="C14" i="1" l="1"/>
  <c r="D23" i="1" l="1"/>
  <c r="D22" i="1"/>
  <c r="C45" i="1" l="1"/>
  <c r="C44" i="1"/>
  <c r="C36" i="1"/>
  <c r="C35" i="1" l="1"/>
  <c r="E40" i="1" l="1"/>
  <c r="D40" i="1"/>
  <c r="E24" i="1"/>
  <c r="D24" i="1"/>
  <c r="C18" i="1"/>
  <c r="C46" i="1" l="1"/>
  <c r="D21" i="1"/>
  <c r="D17" i="1"/>
  <c r="E17" i="1"/>
  <c r="C17" i="1"/>
  <c r="C41" i="1" l="1"/>
  <c r="D50" i="1" l="1"/>
  <c r="E50" i="1"/>
  <c r="E20" i="1" l="1"/>
  <c r="D20" i="1"/>
  <c r="D41" i="1"/>
  <c r="C20" i="1"/>
  <c r="E41" i="1"/>
  <c r="C50" i="1"/>
  <c r="C16" i="1" l="1"/>
  <c r="C15" i="1" s="1"/>
  <c r="E16" i="1"/>
  <c r="E15" i="1" s="1"/>
  <c r="D16" i="1"/>
  <c r="D15" i="1" s="1"/>
  <c r="E52" i="1" l="1"/>
  <c r="C52" i="1"/>
  <c r="D52" i="1"/>
</calcChain>
</file>

<file path=xl/sharedStrings.xml><?xml version="1.0" encoding="utf-8"?>
<sst xmlns="http://schemas.openxmlformats.org/spreadsheetml/2006/main" count="91" uniqueCount="91">
  <si>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</si>
  <si>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</si>
  <si>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</si>
  <si>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</si>
  <si>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2021 год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</si>
  <si>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</si>
  <si>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</si>
  <si>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</si>
  <si>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</si>
  <si>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</si>
  <si>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</si>
  <si>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</si>
  <si>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</si>
  <si>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</si>
  <si>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</si>
  <si>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</si>
  <si>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</si>
  <si>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</si>
  <si>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</si>
  <si>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2 02 25187 04 0000 150</t>
  </si>
  <si>
    <t>2 02 25232 04 0000 150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</si>
  <si>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</si>
  <si>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</si>
  <si>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</si>
  <si>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</si>
  <si>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</si>
  <si>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</si>
  <si>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</si>
  <si>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</si>
  <si>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</si>
  <si>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</si>
  <si>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</si>
  <si>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</si>
  <si>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</si>
  <si>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</si>
  <si>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</si>
  <si>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</si>
  <si>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</si>
  <si>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</si>
  <si>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</si>
  <si>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</si>
  <si>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</si>
  <si>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</si>
  <si>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</si>
  <si>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2 02 25021 04 0000 150</t>
  </si>
  <si>
    <t>2 02 25243 04 0000 150</t>
  </si>
  <si>
    <t>2 02 25520 04 0000 150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</si>
  <si>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</si>
  <si>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</si>
  <si>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</si>
  <si>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городских округов на обновление материально - 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</si>
  <si>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</si>
  <si>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</si>
  <si>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2 02 36900 04 0000 150</t>
  </si>
  <si>
    <t>Единая субвенция бюджетам городских округов из бюджета субъекта Российской Федерации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</si>
  <si>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</si>
  <si>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</si>
  <si>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2 02 25299 04 0000 150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</si>
  <si>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</si>
  <si>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2023 год</t>
  </si>
  <si>
    <t>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</si>
  <si>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</si>
  <si>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2 02 25065 04 0000 150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</si>
  <si>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</si>
  <si>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2 02 25173 04 0000 150</t>
  </si>
  <si>
    <t>Субсидии бюджетам городских округов на создание детских технопарков "Кванториум"</t>
  </si>
  <si>
    <t>2 02 25491 04 0000 150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</si>
  <si>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</si>
  <si>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2 02 25519 04 0000 150</t>
  </si>
  <si>
    <t>Субсидии бюджетам городских округов на поддержку отрасли культуры</t>
  </si>
  <si>
    <t>2 02 35134 04 0000 150</t>
  </si>
  <si>
    <t>2 02 35303 04 0000 150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</si>
  <si>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</si>
  <si>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2 02 35469 04 0000 150</t>
  </si>
  <si>
    <t>Субвенции бюджетам городских округов на проведение Всероссийской переписи населения 2020 года</t>
  </si>
  <si>
    <t>к решению Вологодской городской Думы</t>
  </si>
  <si>
    <t>"Приложение № 2</t>
  </si>
  <si>
    <t>".</t>
  </si>
  <si>
    <t>2 02 25418 04 0000 150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</si>
  <si>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</si>
  <si>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</si>
  <si>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</si>
  <si>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к Бюджету города Вологды на 2021 год                                                                                                                                                            и плановый период 2022 и 2023 годов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</si>
  <si>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</si>
  <si>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</si>
  <si>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</si>
  <si>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2 02 25269 04 0000 150</t>
  </si>
  <si>
    <t>Субсидии бюджетам городских округов на закупку контейнеров для раздельного накопления твердых коммунальных отходов</t>
  </si>
  <si>
    <t>Приложение № 2</t>
  </si>
  <si>
    <t>от 23 декабря 2021 года № 582</t>
  </si>
  <si>
    <t>ОБЪЕМ ПОСТУПЛЕНИЯ ДОХОДОВ БЮДЖЕТА ГОРОДА ВОЛОГДЫ, ФОРМИРУЕМЫЙ ЗА СЧЕТ НАЛОГОВЫХ                                И НЕНАЛОГОВЫХ ДОХОДОВ, А ТАКЖЕ БЕЗВОЗМЕЗДНЫХ ПОСТУПЛЕНИЙ, НА 2021 ГОД И ПЛАНОВЫЙ                      ПЕРИОД 2022 И 2023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</si>
</sst>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0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2" fontId="1" fillId="0" borderId="2" xfId="0" applyNumberFormat="1" applyFont="1" applyFill="1" applyBorder="1" applyAlignment="1">
      <alignment horizontal="justify" vertical="center" wrapText="1"/>
    </xf>
    <xf numFmtId="0" fontId="3" fillId="0" borderId="0" xfId="0" applyFont="1" applyFill="1"/>
    <xf numFmtId="165" fontId="2" fillId="0" borderId="0" xfId="0" applyNumberFormat="1" applyFont="1"/>
    <xf numFmtId="164" fontId="1" fillId="0" borderId="1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/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zoomScale="85" zoomScaleNormal="85" workbookViewId="0">
      <selection activeCell="A5" sqref="A5"/>
    </sheetView>
  </sheetViews>
  <sheetFormatPr defaultRowHeight="15.75" x14ac:dyDescent="0.25"/>
  <cols>
    <col min="1" max="1" width="25.42578125" style="15" customWidth="1"/>
    <col min="2" max="2" width="44.42578125" style="24" customWidth="1"/>
    <col min="3" max="3" width="18.7109375" style="15" customWidth="1"/>
    <col min="4" max="4" width="18.5703125" style="15" customWidth="1"/>
    <col min="5" max="5" width="19.140625" style="15" customWidth="1"/>
    <col min="6" max="6" width="9.140625" style="15"/>
    <col min="7" max="9" width="9.140625" style="2"/>
    <col min="10" max="10" width="20.7109375" style="2" customWidth="1"/>
    <col min="11" max="16384" width="9.140625" style="2"/>
  </cols>
  <sheetData>
    <row r="1" spans="1:10" x14ac:dyDescent="0.25">
      <c r="A1" s="32" t="s">
        <v>88</v>
      </c>
      <c r="B1" s="32"/>
      <c r="C1" s="32"/>
      <c r="D1" s="32"/>
      <c r="E1" s="32"/>
    </row>
    <row r="2" spans="1:10" x14ac:dyDescent="0.25">
      <c r="A2" s="32" t="s">
        <v>75</v>
      </c>
      <c r="B2" s="32"/>
      <c r="C2" s="32"/>
      <c r="D2" s="32"/>
      <c r="E2" s="32"/>
    </row>
    <row r="3" spans="1:10" x14ac:dyDescent="0.25">
      <c r="A3" s="32" t="s">
        <v>89</v>
      </c>
      <c r="B3" s="32"/>
      <c r="C3" s="32"/>
      <c r="D3" s="32"/>
      <c r="E3" s="32"/>
    </row>
    <row r="4" spans="1:10" x14ac:dyDescent="0.25">
      <c r="A4" s="1"/>
      <c r="B4" s="27" t="s">
        <v>76</v>
      </c>
      <c r="C4" s="27"/>
      <c r="D4" s="27"/>
      <c r="E4" s="27"/>
    </row>
    <row r="5" spans="1:10" ht="31.5" customHeight="1" x14ac:dyDescent="0.25">
      <c r="A5" s="1"/>
      <c r="B5" s="27" t="s">
        <v>82</v>
      </c>
      <c r="C5" s="27"/>
      <c r="D5" s="27"/>
      <c r="E5" s="27"/>
    </row>
    <row r="6" spans="1:10" ht="6.75" customHeight="1" x14ac:dyDescent="0.25">
      <c r="A6" s="1"/>
      <c r="B6" s="27"/>
      <c r="C6" s="27"/>
      <c r="D6" s="3"/>
      <c r="E6" s="3"/>
    </row>
    <row r="7" spans="1:10" x14ac:dyDescent="0.25">
      <c r="A7" s="28" t="s">
        <v>90</v>
      </c>
      <c r="B7" s="28"/>
      <c r="C7" s="28"/>
      <c r="D7" s="28"/>
      <c r="E7" s="28"/>
    </row>
    <row r="8" spans="1:10" x14ac:dyDescent="0.25">
      <c r="A8" s="28"/>
      <c r="B8" s="28"/>
      <c r="C8" s="28"/>
      <c r="D8" s="28"/>
      <c r="E8" s="28"/>
    </row>
    <row r="9" spans="1:10" ht="19.5" customHeight="1" x14ac:dyDescent="0.25">
      <c r="A9" s="28"/>
      <c r="B9" s="28"/>
      <c r="C9" s="28"/>
      <c r="D9" s="28"/>
      <c r="E9" s="28"/>
    </row>
    <row r="10" spans="1:10" x14ac:dyDescent="0.25">
      <c r="A10" s="1"/>
      <c r="B10" s="4"/>
      <c r="C10" s="1"/>
      <c r="D10" s="5"/>
      <c r="E10" s="6" t="s">
        <v>0</v>
      </c>
    </row>
    <row r="11" spans="1:10" x14ac:dyDescent="0.25">
      <c r="A11" s="29" t="s">
        <v>1</v>
      </c>
      <c r="B11" s="30" t="s">
        <v>2</v>
      </c>
      <c r="C11" s="31" t="s">
        <v>3</v>
      </c>
      <c r="D11" s="31"/>
      <c r="E11" s="31"/>
    </row>
    <row r="12" spans="1:10" ht="39.75" customHeight="1" x14ac:dyDescent="0.25">
      <c r="A12" s="29"/>
      <c r="B12" s="30"/>
      <c r="C12" s="7" t="s">
        <v>4</v>
      </c>
      <c r="D12" s="7" t="s">
        <v>43</v>
      </c>
      <c r="E12" s="7" t="s">
        <v>59</v>
      </c>
    </row>
    <row r="13" spans="1:10" x14ac:dyDescent="0.25">
      <c r="A13" s="8">
        <v>1</v>
      </c>
      <c r="B13" s="14">
        <v>2</v>
      </c>
      <c r="C13" s="10">
        <v>3</v>
      </c>
      <c r="D13" s="8">
        <v>3.71428571428571</v>
      </c>
      <c r="E13" s="10">
        <v>5</v>
      </c>
    </row>
    <row r="14" spans="1:10" ht="31.5" x14ac:dyDescent="0.25">
      <c r="A14" s="25" t="s">
        <v>5</v>
      </c>
      <c r="B14" s="26" t="s">
        <v>6</v>
      </c>
      <c r="C14" s="11">
        <f>3289745.91+2030+25000+3000+21964.9+103416.5+40000+15508.5+335882.26861</f>
        <v>3836548.0786100002</v>
      </c>
      <c r="D14" s="21">
        <v>3332203.34</v>
      </c>
      <c r="E14" s="21">
        <v>3416134.98</v>
      </c>
    </row>
    <row r="15" spans="1:10" ht="18.75" customHeight="1" x14ac:dyDescent="0.25">
      <c r="A15" s="25" t="s">
        <v>7</v>
      </c>
      <c r="B15" s="26" t="s">
        <v>8</v>
      </c>
      <c r="C15" s="11">
        <f>SUM(C16)</f>
        <v>8475947.1022899989</v>
      </c>
      <c r="D15" s="11">
        <f t="shared" ref="D15:E15" si="0">SUM(D16)</f>
        <v>8761885.8925999999</v>
      </c>
      <c r="E15" s="11">
        <f t="shared" si="0"/>
        <v>7306678.3666000012</v>
      </c>
      <c r="J15" s="20"/>
    </row>
    <row r="16" spans="1:10" ht="48.75" customHeight="1" x14ac:dyDescent="0.25">
      <c r="A16" s="25" t="s">
        <v>9</v>
      </c>
      <c r="B16" s="26" t="s">
        <v>10</v>
      </c>
      <c r="C16" s="11">
        <f>C17+C20+C41+C50</f>
        <v>8475947.1022899989</v>
      </c>
      <c r="D16" s="11">
        <f>D17+D20+D41+D50</f>
        <v>8761885.8925999999</v>
      </c>
      <c r="E16" s="11">
        <f>E17+E20+E41+E50</f>
        <v>7306678.3666000012</v>
      </c>
    </row>
    <row r="17" spans="1:10" s="12" customFormat="1" ht="38.25" customHeight="1" x14ac:dyDescent="0.25">
      <c r="A17" s="25" t="s">
        <v>11</v>
      </c>
      <c r="B17" s="26" t="s">
        <v>12</v>
      </c>
      <c r="C17" s="11">
        <f>SUM(C18:C19)</f>
        <v>527548.5</v>
      </c>
      <c r="D17" s="11">
        <f t="shared" ref="D17:E17" si="1">SUM(D18:D19)</f>
        <v>364461.1</v>
      </c>
      <c r="E17" s="11">
        <f t="shared" si="1"/>
        <v>364461.1</v>
      </c>
      <c r="F17" s="19"/>
    </row>
    <row r="18" spans="1:10" s="12" customFormat="1" ht="57" customHeight="1" x14ac:dyDescent="0.25">
      <c r="A18" s="25" t="s">
        <v>84</v>
      </c>
      <c r="B18" s="26" t="s">
        <v>85</v>
      </c>
      <c r="C18" s="11">
        <f>31143+2353.7</f>
        <v>33496.699999999997</v>
      </c>
      <c r="D18" s="11"/>
      <c r="E18" s="11"/>
      <c r="F18" s="19"/>
    </row>
    <row r="19" spans="1:10" ht="78.75" x14ac:dyDescent="0.25">
      <c r="A19" s="25" t="s">
        <v>13</v>
      </c>
      <c r="B19" s="26" t="s">
        <v>14</v>
      </c>
      <c r="C19" s="11">
        <v>494051.8</v>
      </c>
      <c r="D19" s="11">
        <v>364461.1</v>
      </c>
      <c r="E19" s="11">
        <v>364461.1</v>
      </c>
    </row>
    <row r="20" spans="1:10" s="12" customFormat="1" ht="52.5" customHeight="1" x14ac:dyDescent="0.25">
      <c r="A20" s="25" t="s">
        <v>15</v>
      </c>
      <c r="B20" s="26" t="s">
        <v>16</v>
      </c>
      <c r="C20" s="11">
        <f>SUM(C21:C40)</f>
        <v>3881843.90013</v>
      </c>
      <c r="D20" s="11">
        <f>SUM(D21:D40)</f>
        <v>4577547.4846000001</v>
      </c>
      <c r="E20" s="11">
        <f>SUM(E21:E40)</f>
        <v>3126486.7026000004</v>
      </c>
      <c r="F20" s="19"/>
    </row>
    <row r="21" spans="1:10" s="12" customFormat="1" ht="75.75" customHeight="1" x14ac:dyDescent="0.25">
      <c r="A21" s="25" t="s">
        <v>60</v>
      </c>
      <c r="B21" s="26" t="s">
        <v>61</v>
      </c>
      <c r="C21" s="11">
        <f>985162.5-100000</f>
        <v>885162.5</v>
      </c>
      <c r="D21" s="11">
        <f>630912.2+1983810</f>
        <v>2614722.2000000002</v>
      </c>
      <c r="E21" s="11">
        <v>1000000</v>
      </c>
      <c r="F21" s="19"/>
    </row>
    <row r="22" spans="1:10" s="12" customFormat="1" ht="187.5" customHeight="1" x14ac:dyDescent="0.25">
      <c r="A22" s="25" t="s">
        <v>80</v>
      </c>
      <c r="B22" s="26" t="s">
        <v>81</v>
      </c>
      <c r="C22" s="11">
        <v>93218.003890000007</v>
      </c>
      <c r="D22" s="11">
        <f>207317.45203+48752.35747</f>
        <v>256069.80949999997</v>
      </c>
      <c r="E22" s="11"/>
      <c r="F22" s="19"/>
    </row>
    <row r="23" spans="1:10" ht="135" customHeight="1" x14ac:dyDescent="0.25">
      <c r="A23" s="14" t="s">
        <v>17</v>
      </c>
      <c r="B23" s="9" t="s">
        <v>18</v>
      </c>
      <c r="C23" s="11">
        <v>3884.08349</v>
      </c>
      <c r="D23" s="11">
        <f>8638.22717+2031.34823</f>
        <v>10669.5754</v>
      </c>
      <c r="E23" s="11">
        <v>3121.7949100000001</v>
      </c>
      <c r="J23" s="22"/>
    </row>
    <row r="24" spans="1:10" ht="99" customHeight="1" x14ac:dyDescent="0.25">
      <c r="A24" s="14" t="s">
        <v>44</v>
      </c>
      <c r="B24" s="16" t="s">
        <v>47</v>
      </c>
      <c r="C24" s="11"/>
      <c r="D24" s="11">
        <f>28374.7+5448</f>
        <v>33822.699999999997</v>
      </c>
      <c r="E24" s="11">
        <f>25174.06+3825.94</f>
        <v>29000</v>
      </c>
    </row>
    <row r="25" spans="1:10" ht="99" customHeight="1" x14ac:dyDescent="0.25">
      <c r="A25" s="14" t="s">
        <v>62</v>
      </c>
      <c r="B25" s="16" t="s">
        <v>63</v>
      </c>
      <c r="C25" s="11"/>
      <c r="D25" s="11">
        <v>13098.6</v>
      </c>
      <c r="E25" s="11">
        <v>117221.5</v>
      </c>
    </row>
    <row r="26" spans="1:10" ht="57" customHeight="1" x14ac:dyDescent="0.25">
      <c r="A26" s="14" t="s">
        <v>64</v>
      </c>
      <c r="B26" s="16" t="s">
        <v>65</v>
      </c>
      <c r="C26" s="11"/>
      <c r="D26" s="11">
        <v>21444.2</v>
      </c>
      <c r="E26" s="11">
        <v>21357.1</v>
      </c>
    </row>
    <row r="27" spans="1:10" ht="118.5" customHeight="1" x14ac:dyDescent="0.25">
      <c r="A27" s="25" t="s">
        <v>19</v>
      </c>
      <c r="B27" s="26" t="s">
        <v>50</v>
      </c>
      <c r="C27" s="11">
        <v>7355.8185000000003</v>
      </c>
      <c r="D27" s="11"/>
      <c r="E27" s="11"/>
    </row>
    <row r="28" spans="1:10" ht="124.5" customHeight="1" x14ac:dyDescent="0.25">
      <c r="A28" s="25" t="s">
        <v>20</v>
      </c>
      <c r="B28" s="26" t="s">
        <v>21</v>
      </c>
      <c r="C28" s="11">
        <v>534301.08600000001</v>
      </c>
      <c r="D28" s="11"/>
      <c r="E28" s="11"/>
    </row>
    <row r="29" spans="1:10" ht="77.25" customHeight="1" x14ac:dyDescent="0.25">
      <c r="A29" s="25" t="s">
        <v>45</v>
      </c>
      <c r="B29" s="26" t="s">
        <v>48</v>
      </c>
      <c r="C29" s="11">
        <v>195480.8</v>
      </c>
      <c r="D29" s="11">
        <v>136377.79999999999</v>
      </c>
      <c r="E29" s="11">
        <v>806037.3</v>
      </c>
    </row>
    <row r="30" spans="1:10" ht="77.25" customHeight="1" x14ac:dyDescent="0.25">
      <c r="A30" s="25" t="s">
        <v>86</v>
      </c>
      <c r="B30" s="23" t="s">
        <v>87</v>
      </c>
      <c r="C30" s="11">
        <v>15178.91042</v>
      </c>
      <c r="D30" s="11"/>
      <c r="E30" s="11"/>
    </row>
    <row r="31" spans="1:10" ht="120" customHeight="1" x14ac:dyDescent="0.25">
      <c r="A31" s="25" t="s">
        <v>57</v>
      </c>
      <c r="B31" s="16" t="s">
        <v>58</v>
      </c>
      <c r="C31" s="11">
        <v>1335.5844199999999</v>
      </c>
      <c r="D31" s="11"/>
      <c r="E31" s="11"/>
    </row>
    <row r="32" spans="1:10" ht="118.5" customHeight="1" x14ac:dyDescent="0.25">
      <c r="A32" s="25" t="s">
        <v>51</v>
      </c>
      <c r="B32" s="18" t="s">
        <v>52</v>
      </c>
      <c r="C32" s="11">
        <v>212082.8</v>
      </c>
      <c r="D32" s="11">
        <v>221563.4</v>
      </c>
      <c r="E32" s="11">
        <v>216105.1</v>
      </c>
    </row>
    <row r="33" spans="1:6" ht="118.5" customHeight="1" x14ac:dyDescent="0.25">
      <c r="A33" s="25" t="s">
        <v>78</v>
      </c>
      <c r="B33" s="26" t="s">
        <v>79</v>
      </c>
      <c r="C33" s="11">
        <v>59839</v>
      </c>
      <c r="D33" s="11">
        <v>79260.100000000006</v>
      </c>
      <c r="E33" s="11">
        <v>79260.100000000006</v>
      </c>
    </row>
    <row r="34" spans="1:6" ht="118.5" customHeight="1" x14ac:dyDescent="0.25">
      <c r="A34" s="25" t="s">
        <v>66</v>
      </c>
      <c r="B34" s="18" t="s">
        <v>67</v>
      </c>
      <c r="C34" s="11"/>
      <c r="D34" s="11">
        <v>1539.0260000000001</v>
      </c>
      <c r="E34" s="11">
        <v>444.60937999999999</v>
      </c>
    </row>
    <row r="35" spans="1:6" ht="64.5" customHeight="1" x14ac:dyDescent="0.25">
      <c r="A35" s="25" t="s">
        <v>22</v>
      </c>
      <c r="B35" s="26" t="s">
        <v>23</v>
      </c>
      <c r="C35" s="11">
        <f>7481.08265+85.9563+0.00001</f>
        <v>7567.0389599999999</v>
      </c>
      <c r="D35" s="11">
        <v>7406.19193</v>
      </c>
      <c r="E35" s="11">
        <v>7160.9672399999999</v>
      </c>
    </row>
    <row r="36" spans="1:6" ht="48.75" customHeight="1" x14ac:dyDescent="0.25">
      <c r="A36" s="25" t="s">
        <v>24</v>
      </c>
      <c r="B36" s="26" t="s">
        <v>25</v>
      </c>
      <c r="C36" s="11">
        <f>990-767.7-6</f>
        <v>216.29999999999995</v>
      </c>
      <c r="D36" s="11"/>
      <c r="E36" s="11"/>
    </row>
    <row r="37" spans="1:6" ht="48.75" customHeight="1" x14ac:dyDescent="0.25">
      <c r="A37" s="25" t="s">
        <v>68</v>
      </c>
      <c r="B37" s="26" t="s">
        <v>69</v>
      </c>
      <c r="C37" s="11">
        <v>7043.6363600000004</v>
      </c>
      <c r="D37" s="11"/>
      <c r="E37" s="11">
        <v>4609.1493</v>
      </c>
    </row>
    <row r="38" spans="1:6" ht="77.25" customHeight="1" x14ac:dyDescent="0.25">
      <c r="A38" s="25" t="s">
        <v>46</v>
      </c>
      <c r="B38" s="26" t="s">
        <v>49</v>
      </c>
      <c r="C38" s="11">
        <v>331690.59999999998</v>
      </c>
      <c r="D38" s="11">
        <v>329914.8</v>
      </c>
      <c r="E38" s="11"/>
    </row>
    <row r="39" spans="1:6" ht="54.75" customHeight="1" x14ac:dyDescent="0.25">
      <c r="A39" s="25" t="s">
        <v>26</v>
      </c>
      <c r="B39" s="26" t="s">
        <v>27</v>
      </c>
      <c r="C39" s="11">
        <v>212561.647</v>
      </c>
      <c r="D39" s="11">
        <v>142796.58177000002</v>
      </c>
      <c r="E39" s="11">
        <v>142796.58176999999</v>
      </c>
    </row>
    <row r="40" spans="1:6" ht="43.5" customHeight="1" x14ac:dyDescent="0.25">
      <c r="A40" s="25" t="s">
        <v>28</v>
      </c>
      <c r="B40" s="26" t="s">
        <v>29</v>
      </c>
      <c r="C40" s="11">
        <f>1214926.09109+100000</f>
        <v>1314926.09109</v>
      </c>
      <c r="D40" s="11">
        <f>343927.5+60935+304000</f>
        <v>708862.5</v>
      </c>
      <c r="E40" s="11">
        <f>334437.5+60935+304000</f>
        <v>699372.5</v>
      </c>
    </row>
    <row r="41" spans="1:6" s="12" customFormat="1" ht="36.75" customHeight="1" x14ac:dyDescent="0.25">
      <c r="A41" s="25" t="s">
        <v>30</v>
      </c>
      <c r="B41" s="26" t="s">
        <v>31</v>
      </c>
      <c r="C41" s="11">
        <f>SUM(C42:C49)</f>
        <v>4052841.6689999993</v>
      </c>
      <c r="D41" s="11">
        <f t="shared" ref="D41:E41" si="2">SUM(D42:D49)</f>
        <v>3819297.3080000002</v>
      </c>
      <c r="E41" s="11">
        <f t="shared" si="2"/>
        <v>3815150.5640000002</v>
      </c>
      <c r="F41" s="19"/>
    </row>
    <row r="42" spans="1:6" ht="52.5" customHeight="1" x14ac:dyDescent="0.25">
      <c r="A42" s="25" t="s">
        <v>32</v>
      </c>
      <c r="B42" s="26" t="s">
        <v>33</v>
      </c>
      <c r="C42" s="11">
        <v>3871735.9829999995</v>
      </c>
      <c r="D42" s="11">
        <v>3642218.608</v>
      </c>
      <c r="E42" s="11">
        <v>3642218.608</v>
      </c>
    </row>
    <row r="43" spans="1:6" ht="105.75" customHeight="1" x14ac:dyDescent="0.25">
      <c r="A43" s="25" t="s">
        <v>34</v>
      </c>
      <c r="B43" s="26" t="s">
        <v>35</v>
      </c>
      <c r="C43" s="11">
        <v>110.4</v>
      </c>
      <c r="D43" s="11">
        <v>328.4</v>
      </c>
      <c r="E43" s="11">
        <v>45.4</v>
      </c>
    </row>
    <row r="44" spans="1:6" ht="177" customHeight="1" x14ac:dyDescent="0.25">
      <c r="A44" s="25" t="s">
        <v>70</v>
      </c>
      <c r="B44" s="26" t="s">
        <v>83</v>
      </c>
      <c r="C44" s="11">
        <f>2055.8-680.6</f>
        <v>1375.2000000000003</v>
      </c>
      <c r="D44" s="11">
        <v>2281</v>
      </c>
      <c r="E44" s="11">
        <v>2002.2</v>
      </c>
    </row>
    <row r="45" spans="1:6" ht="102.75" customHeight="1" x14ac:dyDescent="0.25">
      <c r="A45" s="25" t="s">
        <v>36</v>
      </c>
      <c r="B45" s="26" t="s">
        <v>56</v>
      </c>
      <c r="C45" s="11">
        <f>7354.264+267.636-54.19</f>
        <v>7567.7100000000009</v>
      </c>
      <c r="D45" s="11">
        <v>8066.7000000000007</v>
      </c>
      <c r="E45" s="11">
        <v>5212.6559999999999</v>
      </c>
    </row>
    <row r="46" spans="1:6" ht="120" customHeight="1" x14ac:dyDescent="0.25">
      <c r="A46" s="25" t="s">
        <v>37</v>
      </c>
      <c r="B46" s="26" t="s">
        <v>55</v>
      </c>
      <c r="C46" s="11">
        <f>7259.6-322.124</f>
        <v>6937.4760000000006</v>
      </c>
      <c r="D46" s="11">
        <v>6579</v>
      </c>
      <c r="E46" s="11">
        <v>5847.5</v>
      </c>
    </row>
    <row r="47" spans="1:6" ht="120" customHeight="1" x14ac:dyDescent="0.25">
      <c r="A47" s="25" t="s">
        <v>71</v>
      </c>
      <c r="B47" s="26" t="s">
        <v>72</v>
      </c>
      <c r="C47" s="11">
        <v>139428.6</v>
      </c>
      <c r="D47" s="11">
        <v>138081</v>
      </c>
      <c r="E47" s="11">
        <v>138081</v>
      </c>
    </row>
    <row r="48" spans="1:6" ht="60.75" customHeight="1" x14ac:dyDescent="0.25">
      <c r="A48" s="25" t="s">
        <v>73</v>
      </c>
      <c r="B48" s="26" t="s">
        <v>74</v>
      </c>
      <c r="C48" s="11">
        <v>3489.4</v>
      </c>
      <c r="D48" s="11"/>
      <c r="E48" s="11"/>
    </row>
    <row r="49" spans="1:6" ht="55.5" customHeight="1" x14ac:dyDescent="0.25">
      <c r="A49" s="25" t="s">
        <v>53</v>
      </c>
      <c r="B49" s="26" t="s">
        <v>54</v>
      </c>
      <c r="C49" s="11">
        <v>22196.899999999998</v>
      </c>
      <c r="D49" s="11">
        <v>21742.600000000002</v>
      </c>
      <c r="E49" s="11">
        <v>21743.200000000001</v>
      </c>
    </row>
    <row r="50" spans="1:6" s="12" customFormat="1" ht="23.25" customHeight="1" x14ac:dyDescent="0.25">
      <c r="A50" s="25" t="s">
        <v>38</v>
      </c>
      <c r="B50" s="9" t="s">
        <v>39</v>
      </c>
      <c r="C50" s="11">
        <f>SUM(C51:C51)</f>
        <v>13713.033160000001</v>
      </c>
      <c r="D50" s="11">
        <f t="shared" ref="D50:E50" si="3">SUM(D51:D51)</f>
        <v>580</v>
      </c>
      <c r="E50" s="11">
        <f t="shared" si="3"/>
        <v>580</v>
      </c>
      <c r="F50" s="19"/>
    </row>
    <row r="51" spans="1:6" ht="47.25" x14ac:dyDescent="0.25">
      <c r="A51" s="25" t="s">
        <v>40</v>
      </c>
      <c r="B51" s="26" t="s">
        <v>41</v>
      </c>
      <c r="C51" s="11">
        <v>13713.033160000001</v>
      </c>
      <c r="D51" s="11">
        <v>580</v>
      </c>
      <c r="E51" s="11">
        <v>580</v>
      </c>
    </row>
    <row r="52" spans="1:6" x14ac:dyDescent="0.25">
      <c r="A52" s="13" t="s">
        <v>42</v>
      </c>
      <c r="B52" s="26"/>
      <c r="C52" s="11">
        <f>C14+C15</f>
        <v>12312495.1809</v>
      </c>
      <c r="D52" s="11">
        <f>D14+D15</f>
        <v>12094089.2326</v>
      </c>
      <c r="E52" s="11">
        <f>E14+E15</f>
        <v>10722813.346600002</v>
      </c>
    </row>
    <row r="53" spans="1:6" x14ac:dyDescent="0.25">
      <c r="E53" s="17" t="s">
        <v>77</v>
      </c>
    </row>
  </sheetData>
  <mergeCells count="10">
    <mergeCell ref="A1:E1"/>
    <mergeCell ref="A2:E2"/>
    <mergeCell ref="A3:E3"/>
    <mergeCell ref="B4:E4"/>
    <mergeCell ref="B5:E5"/>
    <mergeCell ref="B6:C6"/>
    <mergeCell ref="A7:E9"/>
    <mergeCell ref="A11:A12"/>
    <mergeCell ref="B11:B12"/>
    <mergeCell ref="C11:E11"/>
  </mergeCells>
  <pageMargins left="1.1811023622047245" right="0.39370078740157483" top="0.39370078740157483" bottom="0.78740157480314965" header="0" footer="0"/>
  <pageSetup paperSize="9" scale="67" fitToHeight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Махалова Татьяна Александровна</cp:lastModifiedBy>
  <cp:lastPrinted>2021-12-22T12:14:34Z</cp:lastPrinted>
  <dcterms:created xsi:type="dcterms:W3CDTF">2019-11-07T11:55:09Z</dcterms:created>
  <dcterms:modified xsi:type="dcterms:W3CDTF">2021-12-22T12:40:48Z</dcterms:modified>
</cp:coreProperties>
</file>