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65" windowWidth="28455" windowHeight="121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Лист1!$10:$10</definedName>
    <definedName name="_xlnm.Print_Area" localSheetId="0">Лист1!$A$1:$E$47</definedName>
  </definedNames>
  <calcPr calcId="145621"/>
</workbook>
</file>

<file path=xl/calcChain.xml><?xml version="1.0" encoding="utf-8"?>
<calcChain xmlns="http://schemas.openxmlformats.org/spreadsheetml/2006/main">
  <c r="E17" i="1" l="1"/>
  <c r="E40" i="1" l="1"/>
  <c r="D40" i="1"/>
  <c r="C40" i="1"/>
  <c r="E36" i="1"/>
  <c r="D36" i="1"/>
  <c r="C34" i="1"/>
  <c r="E30" i="1"/>
  <c r="D30" i="1"/>
  <c r="E29" i="1"/>
  <c r="C29" i="1"/>
  <c r="D27" i="1"/>
  <c r="C27" i="1"/>
  <c r="E25" i="1"/>
  <c r="C25" i="1"/>
  <c r="E24" i="1"/>
  <c r="D24" i="1"/>
  <c r="E22" i="1"/>
  <c r="D21" i="1"/>
  <c r="C21" i="1"/>
  <c r="D20" i="1"/>
  <c r="D16" i="1" l="1"/>
  <c r="E16" i="1"/>
  <c r="C16" i="1"/>
  <c r="C43" i="1"/>
  <c r="D35" i="1" l="1"/>
  <c r="E35" i="1"/>
  <c r="C35" i="1"/>
  <c r="E14" i="1" l="1"/>
  <c r="D14" i="1"/>
  <c r="C14" i="1"/>
  <c r="C13" i="1" s="1"/>
  <c r="E13" i="1" l="1"/>
  <c r="E12" i="1" s="1"/>
  <c r="E46" i="1" s="1"/>
  <c r="C12" i="1"/>
  <c r="C46" i="1" s="1"/>
  <c r="D13" i="1"/>
  <c r="D12" i="1" s="1"/>
  <c r="D46" i="1" s="1"/>
</calcChain>
</file>

<file path=xl/sharedStrings.xml><?xml version="1.0" encoding="utf-8"?>
<sst xmlns="http://schemas.openxmlformats.org/spreadsheetml/2006/main" count="81" uniqueCount="81">
  <si>
    <t>(тыс. руб.)</t>
  </si>
  <si>
    <t>Код бюджетной классификации Российской Федерации</t>
  </si>
  <si>
    <t>Наименование кода доходов</t>
  </si>
  <si>
    <t>Сумма</t>
  </si>
  <si>
    <t xml:space="preserve">1 00 00000 00 0000 000 </t>
  </si>
  <si>
    <t>НАЛОГОВЫЕ И НЕНАЛОГОВЫЕ ДОХОДЫ</t>
  </si>
  <si>
    <t xml:space="preserve">2 00 00000 00 0000 000 </t>
  </si>
  <si>
    <t>БЕЗВОЗМЕЗДНЫЕ ПОСТУПЛЕНИЯ</t>
  </si>
  <si>
    <t xml:space="preserve">2 02 00000 00 0000 000 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</si>
  <si>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</si>
  <si>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</si>
  <si>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</si>
  <si>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2 02 15009 04 0000 150</t>
  </si>
  <si>
    <t>Дотации бюджетам городских округов на частичную компенсацию дополнительных расходов на повышение оплаты труда работников бюджетной сферы и иные цели</t>
  </si>
  <si>
    <t>2 02 20000 00 0000 150</t>
  </si>
  <si>
    <t>Субсидии бюджетам бюджетной системы Российской Федерации (межбюджетные субсидии)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</si>
  <si>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</si>
  <si>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</si>
  <si>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2 02 25497 04 0000 150</t>
  </si>
  <si>
    <t>Субсидии бюджетам городских округов на реализацию мероприятий по обеспечению жильем молодых семей</t>
  </si>
  <si>
    <t>2 02 25511 04 0000 150</t>
  </si>
  <si>
    <t>Субсидии бюджетам городских округов на проведение комплексных кадастровых работ</t>
  </si>
  <si>
    <t>2 02 25555 04 0000 150</t>
  </si>
  <si>
    <t>Субсидии бюджетам городских округов на реализацию программ формирования современной городской среды</t>
  </si>
  <si>
    <t>2 02 29999 04 0000 150</t>
  </si>
  <si>
    <t>Прочие субсидии бюджетам городских округов</t>
  </si>
  <si>
    <t>2 02 30000 00 0000 150</t>
  </si>
  <si>
    <t>Субвенции бюджетам бюджетной системы Российской Федерации</t>
  </si>
  <si>
    <t>2 02 30024 04 0000 150</t>
  </si>
  <si>
    <t>Субвенции бюджетам городских округов на выполнение передаваемых полномочий субъектов Российской Федерации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</si>
  <si>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</si>
  <si>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</si>
  <si>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2 02 35135 04 0000 150</t>
  </si>
  <si>
    <t>2 02 35176 04 0000 150</t>
  </si>
  <si>
    <t>2 02 40000 00 0000 150</t>
  </si>
  <si>
    <t>Иные межбюджетные трансферты</t>
  </si>
  <si>
    <t>2 02 49999 04 0000 150</t>
  </si>
  <si>
    <t>Прочие межбюджетные трансферты, передаваемые бюджетам городских округов</t>
  </si>
  <si>
    <t>ВСЕГО:</t>
  </si>
  <si>
    <t>2022 год</t>
  </si>
  <si>
    <t>2 02 25021 04 0000 150</t>
  </si>
  <si>
    <t>2 02 25243 04 0000 150</t>
  </si>
  <si>
    <t>2 02 25520 04 0000 150</t>
  </si>
  <si>
    <t>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</t>
  </si>
  <si>
    <t>Субсидии бюджетам городских округов на строительство и реконструкцию (модернизацию) объектов питьевого водоснабжения</t>
  </si>
  <si>
    <t>Субсидии бюджетам городских округов на реализацию мероприятий по созданию в субъектах Российской Федерации новых мест в общеобразовательных организациях</t>
  </si>
  <si>
    <t>2 02 25304 04 0000 150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</si>
  <si>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</si>
  <si>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2 02 36900 04 0000 150</t>
  </si>
  <si>
    <t>Единая субвенция бюджетам городских округов из бюджета субъекта Российской Федерации</t>
  </si>
  <si>
    <t>2023 год</t>
  </si>
  <si>
    <t>Приложение № 2</t>
  </si>
  <si>
    <t>к Бюджету города Вологды на 2022 год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плановый период 2023 и 2024 годов</t>
  </si>
  <si>
    <t>ОБЪЕМ ПОСТУПЛЕНИЯ ДОХОДОВ БЮДЖЕТА ГОРОДА ВОЛОГДЫ, ФОРМИРУЕМЫЙ ЗА СЧЕТ НАЛОГОВЫХ И НЕНАЛОГОВЫХ ДОХОДОВ, А ТАКЖЕ БЕЗВОЗМЕЗДНЫХ ПОСТУПЛЕНИЙ, НА 2022 ГОД И ПЛАНОВЫЙ ПЕРИОД                     2023 И 2024 ГОДОВ</t>
  </si>
  <si>
    <t>2024 год</t>
  </si>
  <si>
    <t xml:space="preserve">2 02 25173 04 0000 150
</t>
  </si>
  <si>
    <t xml:space="preserve">2 02 25491 04 0000 150
</t>
  </si>
  <si>
    <t xml:space="preserve">2 02 25210 04 0000 150
</t>
  </si>
  <si>
    <t>2 02 25519 04 0000 150</t>
  </si>
  <si>
    <t>2 02 20077 04 0000 150</t>
  </si>
  <si>
    <t xml:space="preserve">2 02 25418 04 0000 150
</t>
  </si>
  <si>
    <t>2 02 25065 04 0000 150</t>
  </si>
  <si>
    <t xml:space="preserve">2 02 20299 04 0000 150
</t>
  </si>
  <si>
    <t>2 02 35303 04 0000 150</t>
  </si>
  <si>
    <t>2 02 35134 04 0000 150</t>
  </si>
  <si>
    <t>2 02 45454 04 0000 150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</si>
  <si>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</si>
  <si>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</si>
  <si>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городских округов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</si>
  <si>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городских округов на создание детских технопарков «Кванториум»</t>
  </si>
  <si>
    <t>Субсидии бюджетам городских округов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</si>
  <si>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городских округов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</si>
  <si>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Субсидии бюджетам городских округов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</si>
  <si>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Субсидии бюджетам городских округов на поддержку отрасли культуры</t>
  </si>
  <si>
    <t>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</si>
  <si>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</si>
  <si>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«О ветеранах»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</si>
  <si>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</si>
  <si>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Межбюджетные трансферты, передаваемые бюджетам городских округов на создание модельных муниципальных библиотек</t>
  </si>
  <si>
    <t>2 02 25394 04 0000 150</t>
  </si>
  <si>
    <t>Субсидии бюджетам городских округов на приведение в нормативное состояние автомобильных дорог и искусственных дорожных сооружений в рамках реализации национального проекта «Безопасные качественные дороги»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</si>
</sst>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/>
    <xf numFmtId="164" fontId="1" fillId="0" borderId="0" xfId="0" applyNumberFormat="1" applyFont="1" applyFill="1"/>
    <xf numFmtId="0" fontId="1" fillId="0" borderId="0" xfId="0" applyFont="1" applyFill="1" applyAlignment="1">
      <alignment horizontal="justify" vertical="center" wrapText="1"/>
    </xf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2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right"/>
    </xf>
    <xf numFmtId="2" fontId="1" fillId="0" borderId="2" xfId="0" applyNumberFormat="1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wrapText="1"/>
    </xf>
    <xf numFmtId="0" fontId="1" fillId="0" borderId="0" xfId="0" applyNumberFormat="1" applyFont="1" applyFill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workbookViewId="0">
      <selection activeCell="B8" sqref="B8:B9"/>
    </sheetView>
  </sheetViews>
  <sheetFormatPr defaultRowHeight="15.75" x14ac:dyDescent="0.25"/>
  <cols>
    <col min="1" max="1" width="25.42578125" style="2" customWidth="1"/>
    <col min="2" max="2" width="44.42578125" style="14" customWidth="1"/>
    <col min="3" max="3" width="18.7109375" style="16" customWidth="1"/>
    <col min="4" max="4" width="18.5703125" style="16" customWidth="1"/>
    <col min="5" max="5" width="19.140625" style="16" customWidth="1"/>
    <col min="6" max="16384" width="9.140625" style="2"/>
  </cols>
  <sheetData>
    <row r="1" spans="1:5" x14ac:dyDescent="0.25">
      <c r="A1" s="1"/>
      <c r="B1" s="23" t="s">
        <v>51</v>
      </c>
      <c r="C1" s="23"/>
      <c r="D1" s="23"/>
      <c r="E1" s="23"/>
    </row>
    <row r="2" spans="1:5" ht="33" customHeight="1" x14ac:dyDescent="0.25">
      <c r="A2" s="1"/>
      <c r="B2" s="23" t="s">
        <v>52</v>
      </c>
      <c r="C2" s="23"/>
      <c r="D2" s="23"/>
      <c r="E2" s="23"/>
    </row>
    <row r="3" spans="1:5" x14ac:dyDescent="0.25">
      <c r="A3" s="1"/>
      <c r="B3" s="23"/>
      <c r="C3" s="23"/>
      <c r="D3" s="3"/>
      <c r="E3" s="3"/>
    </row>
    <row r="4" spans="1:5" x14ac:dyDescent="0.25">
      <c r="A4" s="24" t="s">
        <v>53</v>
      </c>
      <c r="B4" s="24"/>
      <c r="C4" s="24"/>
      <c r="D4" s="24"/>
      <c r="E4" s="24"/>
    </row>
    <row r="5" spans="1:5" x14ac:dyDescent="0.25">
      <c r="A5" s="24"/>
      <c r="B5" s="24"/>
      <c r="C5" s="24"/>
      <c r="D5" s="24"/>
      <c r="E5" s="24"/>
    </row>
    <row r="6" spans="1:5" ht="24" customHeight="1" x14ac:dyDescent="0.25">
      <c r="A6" s="24"/>
      <c r="B6" s="24"/>
      <c r="C6" s="24"/>
      <c r="D6" s="24"/>
      <c r="E6" s="24"/>
    </row>
    <row r="7" spans="1:5" x14ac:dyDescent="0.25">
      <c r="A7" s="1"/>
      <c r="B7" s="4"/>
      <c r="C7" s="1"/>
      <c r="D7" s="5"/>
      <c r="E7" s="6" t="s">
        <v>0</v>
      </c>
    </row>
    <row r="8" spans="1:5" x14ac:dyDescent="0.25">
      <c r="A8" s="25" t="s">
        <v>1</v>
      </c>
      <c r="B8" s="26" t="s">
        <v>2</v>
      </c>
      <c r="C8" s="28" t="s">
        <v>3</v>
      </c>
      <c r="D8" s="28"/>
      <c r="E8" s="28"/>
    </row>
    <row r="9" spans="1:5" ht="39.75" customHeight="1" x14ac:dyDescent="0.25">
      <c r="A9" s="25"/>
      <c r="B9" s="27"/>
      <c r="C9" s="7" t="s">
        <v>39</v>
      </c>
      <c r="D9" s="7" t="s">
        <v>50</v>
      </c>
      <c r="E9" s="7" t="s">
        <v>54</v>
      </c>
    </row>
    <row r="10" spans="1:5" x14ac:dyDescent="0.25">
      <c r="A10" s="8">
        <v>1</v>
      </c>
      <c r="B10" s="15">
        <v>2</v>
      </c>
      <c r="C10" s="10">
        <v>3</v>
      </c>
      <c r="D10" s="8">
        <v>3.71428571428571</v>
      </c>
      <c r="E10" s="10">
        <v>5</v>
      </c>
    </row>
    <row r="11" spans="1:5" ht="31.5" x14ac:dyDescent="0.25">
      <c r="A11" s="20" t="s">
        <v>4</v>
      </c>
      <c r="B11" s="21" t="s">
        <v>5</v>
      </c>
      <c r="C11" s="11">
        <v>3794840.3</v>
      </c>
      <c r="D11" s="22">
        <v>3879987.0999999996</v>
      </c>
      <c r="E11" s="22">
        <v>4048295.6999999993</v>
      </c>
    </row>
    <row r="12" spans="1:5" ht="18.75" customHeight="1" x14ac:dyDescent="0.25">
      <c r="A12" s="20" t="s">
        <v>6</v>
      </c>
      <c r="B12" s="21" t="s">
        <v>7</v>
      </c>
      <c r="C12" s="11">
        <f>SUM(C13)</f>
        <v>10037088.300000001</v>
      </c>
      <c r="D12" s="11">
        <f>D13</f>
        <v>11106292.899999999</v>
      </c>
      <c r="E12" s="11">
        <f>SUM(E13)</f>
        <v>8095207.6000000015</v>
      </c>
    </row>
    <row r="13" spans="1:5" ht="48.75" customHeight="1" x14ac:dyDescent="0.25">
      <c r="A13" s="20" t="s">
        <v>8</v>
      </c>
      <c r="B13" s="21" t="s">
        <v>9</v>
      </c>
      <c r="C13" s="11">
        <f>C14+C16+C35+C43</f>
        <v>10037088.300000001</v>
      </c>
      <c r="D13" s="11">
        <f>D14+D16+D35+D43</f>
        <v>11106292.899999999</v>
      </c>
      <c r="E13" s="11">
        <f>E14+E16+E35+E43</f>
        <v>8095207.6000000015</v>
      </c>
    </row>
    <row r="14" spans="1:5" s="12" customFormat="1" ht="38.25" customHeight="1" x14ac:dyDescent="0.25">
      <c r="A14" s="20" t="s">
        <v>10</v>
      </c>
      <c r="B14" s="21" t="s">
        <v>11</v>
      </c>
      <c r="C14" s="11">
        <f>C15</f>
        <v>658855.6</v>
      </c>
      <c r="D14" s="11">
        <f>D15</f>
        <v>658855.6</v>
      </c>
      <c r="E14" s="11">
        <f>E15</f>
        <v>658855.6</v>
      </c>
    </row>
    <row r="15" spans="1:5" ht="78.75" x14ac:dyDescent="0.25">
      <c r="A15" s="20" t="s">
        <v>12</v>
      </c>
      <c r="B15" s="21" t="s">
        <v>13</v>
      </c>
      <c r="C15" s="11">
        <v>658855.6</v>
      </c>
      <c r="D15" s="11">
        <v>658855.6</v>
      </c>
      <c r="E15" s="11">
        <v>658855.6</v>
      </c>
    </row>
    <row r="16" spans="1:5" s="12" customFormat="1" ht="52.5" customHeight="1" x14ac:dyDescent="0.25">
      <c r="A16" s="20" t="s">
        <v>14</v>
      </c>
      <c r="B16" s="21" t="s">
        <v>15</v>
      </c>
      <c r="C16" s="11">
        <f>SUM(C17:C34)</f>
        <v>5300934.4000000004</v>
      </c>
      <c r="D16" s="11">
        <f t="shared" ref="D16:E16" si="0">SUM(D17:D34)</f>
        <v>6428325.8999999994</v>
      </c>
      <c r="E16" s="11">
        <f t="shared" si="0"/>
        <v>3421304.0000000005</v>
      </c>
    </row>
    <row r="17" spans="1:5" s="12" customFormat="1" ht="59.25" customHeight="1" x14ac:dyDescent="0.25">
      <c r="A17" s="20" t="s">
        <v>59</v>
      </c>
      <c r="B17" s="21" t="s">
        <v>66</v>
      </c>
      <c r="C17" s="11">
        <v>3170894.1</v>
      </c>
      <c r="D17" s="11">
        <v>3322565.8</v>
      </c>
      <c r="E17" s="11">
        <f>22565.8+1331238.3</f>
        <v>1353804.1</v>
      </c>
    </row>
    <row r="18" spans="1:5" s="12" customFormat="1" ht="192.75" customHeight="1" x14ac:dyDescent="0.25">
      <c r="A18" s="20" t="s">
        <v>62</v>
      </c>
      <c r="B18" s="21" t="s">
        <v>67</v>
      </c>
      <c r="C18" s="11">
        <v>256069.8</v>
      </c>
      <c r="D18" s="11">
        <v>75554</v>
      </c>
      <c r="E18" s="11"/>
    </row>
    <row r="19" spans="1:5" ht="135" customHeight="1" x14ac:dyDescent="0.25">
      <c r="A19" s="15" t="s">
        <v>16</v>
      </c>
      <c r="B19" s="9" t="s">
        <v>17</v>
      </c>
      <c r="C19" s="11">
        <v>154721.5</v>
      </c>
      <c r="D19" s="11">
        <v>29313.9</v>
      </c>
      <c r="E19" s="11"/>
    </row>
    <row r="20" spans="1:5" ht="99" customHeight="1" x14ac:dyDescent="0.25">
      <c r="A20" s="15" t="s">
        <v>40</v>
      </c>
      <c r="B20" s="17" t="s">
        <v>43</v>
      </c>
      <c r="C20" s="11"/>
      <c r="D20" s="11">
        <f>1007+24167.1</f>
        <v>25174.1</v>
      </c>
      <c r="E20" s="11">
        <v>269208.40000000002</v>
      </c>
    </row>
    <row r="21" spans="1:5" ht="99" customHeight="1" x14ac:dyDescent="0.25">
      <c r="A21" s="15" t="s">
        <v>61</v>
      </c>
      <c r="B21" s="17" t="s">
        <v>68</v>
      </c>
      <c r="C21" s="11">
        <f>9705.1+184.9</f>
        <v>9890</v>
      </c>
      <c r="D21" s="11">
        <f>119752.3-184.7</f>
        <v>119567.6</v>
      </c>
      <c r="E21" s="11">
        <v>100477.4</v>
      </c>
    </row>
    <row r="22" spans="1:5" ht="63.75" customHeight="1" x14ac:dyDescent="0.25">
      <c r="A22" s="15" t="s">
        <v>55</v>
      </c>
      <c r="B22" s="17" t="s">
        <v>69</v>
      </c>
      <c r="C22" s="11"/>
      <c r="D22" s="11">
        <v>21357.1</v>
      </c>
      <c r="E22" s="11">
        <f>21108.9+42217.7</f>
        <v>63326.6</v>
      </c>
    </row>
    <row r="23" spans="1:5" ht="87" customHeight="1" x14ac:dyDescent="0.25">
      <c r="A23" s="15" t="s">
        <v>57</v>
      </c>
      <c r="B23" s="17" t="s">
        <v>70</v>
      </c>
      <c r="C23" s="11"/>
      <c r="D23" s="11"/>
      <c r="E23" s="11">
        <v>6385.4</v>
      </c>
    </row>
    <row r="24" spans="1:5" ht="77.25" customHeight="1" x14ac:dyDescent="0.25">
      <c r="A24" s="20" t="s">
        <v>41</v>
      </c>
      <c r="B24" s="21" t="s">
        <v>44</v>
      </c>
      <c r="C24" s="11"/>
      <c r="D24" s="11">
        <f>603941.6+332345.8</f>
        <v>936287.39999999991</v>
      </c>
      <c r="E24" s="11">
        <f>422626.9-205966.7</f>
        <v>216660.2</v>
      </c>
    </row>
    <row r="25" spans="1:5" ht="118.5" customHeight="1" x14ac:dyDescent="0.25">
      <c r="A25" s="20" t="s">
        <v>46</v>
      </c>
      <c r="B25" s="19" t="s">
        <v>47</v>
      </c>
      <c r="C25" s="11">
        <f>221563.4+4235</f>
        <v>225798.39999999999</v>
      </c>
      <c r="D25" s="11">
        <v>216105.1</v>
      </c>
      <c r="E25" s="11">
        <f>222661.8-462.1</f>
        <v>222199.69999999998</v>
      </c>
    </row>
    <row r="26" spans="1:5" ht="118.5" customHeight="1" x14ac:dyDescent="0.25">
      <c r="A26" s="20" t="s">
        <v>79</v>
      </c>
      <c r="B26" s="19" t="s">
        <v>80</v>
      </c>
      <c r="C26" s="11">
        <v>63476</v>
      </c>
      <c r="D26" s="11">
        <v>671080.19999999995</v>
      </c>
      <c r="E26" s="11">
        <v>211586.7</v>
      </c>
    </row>
    <row r="27" spans="1:5" ht="126" customHeight="1" x14ac:dyDescent="0.25">
      <c r="A27" s="20" t="s">
        <v>60</v>
      </c>
      <c r="B27" s="19" t="s">
        <v>71</v>
      </c>
      <c r="C27" s="11">
        <f>79260.1-6230.9</f>
        <v>73029.200000000012</v>
      </c>
      <c r="D27" s="11">
        <f>79260.1+4205.7</f>
        <v>83465.8</v>
      </c>
      <c r="E27" s="11">
        <v>86943.6</v>
      </c>
    </row>
    <row r="28" spans="1:5" ht="118.5" customHeight="1" x14ac:dyDescent="0.25">
      <c r="A28" s="20" t="s">
        <v>56</v>
      </c>
      <c r="B28" s="19" t="s">
        <v>72</v>
      </c>
      <c r="C28" s="11">
        <v>1539</v>
      </c>
      <c r="D28" s="11">
        <v>444.6</v>
      </c>
      <c r="E28" s="11">
        <v>13245.6</v>
      </c>
    </row>
    <row r="29" spans="1:5" ht="64.5" customHeight="1" x14ac:dyDescent="0.25">
      <c r="A29" s="20" t="s">
        <v>18</v>
      </c>
      <c r="B29" s="21" t="s">
        <v>19</v>
      </c>
      <c r="C29" s="11">
        <f>7521.5-612.4</f>
        <v>6909.1</v>
      </c>
      <c r="D29" s="11">
        <v>7362.3</v>
      </c>
      <c r="E29" s="11">
        <f>7133.6-0.1</f>
        <v>7133.5</v>
      </c>
    </row>
    <row r="30" spans="1:5" ht="48.75" customHeight="1" x14ac:dyDescent="0.25">
      <c r="A30" s="20" t="s">
        <v>20</v>
      </c>
      <c r="B30" s="21" t="s">
        <v>21</v>
      </c>
      <c r="C30" s="11"/>
      <c r="D30" s="11">
        <f>177.4+133.1</f>
        <v>310.5</v>
      </c>
      <c r="E30" s="11">
        <f>203.6+184.1</f>
        <v>387.7</v>
      </c>
    </row>
    <row r="31" spans="1:5" ht="48.75" customHeight="1" x14ac:dyDescent="0.25">
      <c r="A31" s="20" t="s">
        <v>58</v>
      </c>
      <c r="B31" s="21" t="s">
        <v>73</v>
      </c>
      <c r="C31" s="11"/>
      <c r="D31" s="11">
        <v>4609.1000000000004</v>
      </c>
      <c r="E31" s="11"/>
    </row>
    <row r="32" spans="1:5" ht="77.25" customHeight="1" x14ac:dyDescent="0.25">
      <c r="A32" s="20" t="s">
        <v>42</v>
      </c>
      <c r="B32" s="21" t="s">
        <v>45</v>
      </c>
      <c r="C32" s="11">
        <v>329914.8</v>
      </c>
      <c r="D32" s="11"/>
      <c r="E32" s="11"/>
    </row>
    <row r="33" spans="1:5" ht="54.75" customHeight="1" x14ac:dyDescent="0.25">
      <c r="A33" s="20" t="s">
        <v>22</v>
      </c>
      <c r="B33" s="21" t="s">
        <v>23</v>
      </c>
      <c r="C33" s="11">
        <v>207174.9</v>
      </c>
      <c r="D33" s="11">
        <v>207174.9</v>
      </c>
      <c r="E33" s="11">
        <v>222926.6</v>
      </c>
    </row>
    <row r="34" spans="1:5" ht="43.5" customHeight="1" x14ac:dyDescent="0.25">
      <c r="A34" s="20" t="s">
        <v>24</v>
      </c>
      <c r="B34" s="21" t="s">
        <v>25</v>
      </c>
      <c r="C34" s="11">
        <f>788720.9+12796.7</f>
        <v>801517.6</v>
      </c>
      <c r="D34" s="11">
        <v>707953.5</v>
      </c>
      <c r="E34" s="11">
        <v>647018.5</v>
      </c>
    </row>
    <row r="35" spans="1:5" s="12" customFormat="1" ht="36.75" customHeight="1" x14ac:dyDescent="0.25">
      <c r="A35" s="20" t="s">
        <v>26</v>
      </c>
      <c r="B35" s="21" t="s">
        <v>27</v>
      </c>
      <c r="C35" s="11">
        <f>SUM(C36:C42)</f>
        <v>4071598.3</v>
      </c>
      <c r="D35" s="11">
        <f>SUM(D36:D42)</f>
        <v>4019111.3999999994</v>
      </c>
      <c r="E35" s="11">
        <f>SUM(E36:E42)</f>
        <v>4015048.0000000005</v>
      </c>
    </row>
    <row r="36" spans="1:5" ht="52.5" customHeight="1" x14ac:dyDescent="0.25">
      <c r="A36" s="20" t="s">
        <v>28</v>
      </c>
      <c r="B36" s="21" t="s">
        <v>29</v>
      </c>
      <c r="C36" s="11">
        <v>3888313.9</v>
      </c>
      <c r="D36" s="11">
        <f>3840601.6-2132.6</f>
        <v>3838469</v>
      </c>
      <c r="E36" s="11">
        <f>3840601.6-2132.6</f>
        <v>3838469</v>
      </c>
    </row>
    <row r="37" spans="1:5" ht="105.75" customHeight="1" x14ac:dyDescent="0.25">
      <c r="A37" s="20" t="s">
        <v>30</v>
      </c>
      <c r="B37" s="21" t="s">
        <v>31</v>
      </c>
      <c r="C37" s="11">
        <v>335.9</v>
      </c>
      <c r="D37" s="11">
        <v>40</v>
      </c>
      <c r="E37" s="11">
        <v>35.700000000000003</v>
      </c>
    </row>
    <row r="38" spans="1:5" ht="171.75" customHeight="1" x14ac:dyDescent="0.25">
      <c r="A38" s="20" t="s">
        <v>64</v>
      </c>
      <c r="B38" s="21" t="s">
        <v>75</v>
      </c>
      <c r="C38" s="11">
        <v>1525.7</v>
      </c>
      <c r="D38" s="11">
        <v>1592.8</v>
      </c>
      <c r="E38" s="11">
        <v>1664.5</v>
      </c>
    </row>
    <row r="39" spans="1:5" ht="102.75" customHeight="1" x14ac:dyDescent="0.25">
      <c r="A39" s="20" t="s">
        <v>32</v>
      </c>
      <c r="B39" s="21" t="s">
        <v>76</v>
      </c>
      <c r="C39" s="11">
        <v>3200</v>
      </c>
      <c r="D39" s="11"/>
      <c r="E39" s="11"/>
    </row>
    <row r="40" spans="1:5" ht="120" customHeight="1" x14ac:dyDescent="0.25">
      <c r="A40" s="20" t="s">
        <v>33</v>
      </c>
      <c r="B40" s="21" t="s">
        <v>77</v>
      </c>
      <c r="C40" s="11">
        <f>8391.6+8124.4</f>
        <v>16516</v>
      </c>
      <c r="D40" s="11">
        <f>5986.2+11316.6</f>
        <v>17302.8</v>
      </c>
      <c r="E40" s="11">
        <f>8351.5+4318.2</f>
        <v>12669.7</v>
      </c>
    </row>
    <row r="41" spans="1:5" ht="120" customHeight="1" x14ac:dyDescent="0.25">
      <c r="A41" s="20" t="s">
        <v>63</v>
      </c>
      <c r="B41" s="21" t="s">
        <v>74</v>
      </c>
      <c r="C41" s="11">
        <v>138081</v>
      </c>
      <c r="D41" s="11">
        <v>138081</v>
      </c>
      <c r="E41" s="11">
        <v>138586.70000000001</v>
      </c>
    </row>
    <row r="42" spans="1:5" ht="55.5" customHeight="1" x14ac:dyDescent="0.25">
      <c r="A42" s="20" t="s">
        <v>48</v>
      </c>
      <c r="B42" s="21" t="s">
        <v>49</v>
      </c>
      <c r="C42" s="11">
        <v>23625.8</v>
      </c>
      <c r="D42" s="11">
        <v>23625.8</v>
      </c>
      <c r="E42" s="11">
        <v>23622.400000000001</v>
      </c>
    </row>
    <row r="43" spans="1:5" s="12" customFormat="1" ht="23.25" customHeight="1" x14ac:dyDescent="0.25">
      <c r="A43" s="20" t="s">
        <v>34</v>
      </c>
      <c r="B43" s="9" t="s">
        <v>35</v>
      </c>
      <c r="C43" s="11">
        <f>SUM(C44:C45)</f>
        <v>5700</v>
      </c>
      <c r="D43" s="11"/>
      <c r="E43" s="11"/>
    </row>
    <row r="44" spans="1:5" s="12" customFormat="1" ht="68.25" customHeight="1" x14ac:dyDescent="0.25">
      <c r="A44" s="20" t="s">
        <v>65</v>
      </c>
      <c r="B44" s="9" t="s">
        <v>78</v>
      </c>
      <c r="C44" s="11">
        <v>5000</v>
      </c>
      <c r="D44" s="11"/>
      <c r="E44" s="11"/>
    </row>
    <row r="45" spans="1:5" ht="47.25" x14ac:dyDescent="0.25">
      <c r="A45" s="20" t="s">
        <v>36</v>
      </c>
      <c r="B45" s="21" t="s">
        <v>37</v>
      </c>
      <c r="C45" s="11">
        <v>700</v>
      </c>
      <c r="D45" s="11"/>
      <c r="E45" s="11"/>
    </row>
    <row r="46" spans="1:5" x14ac:dyDescent="0.25">
      <c r="A46" s="13" t="s">
        <v>38</v>
      </c>
      <c r="B46" s="21"/>
      <c r="C46" s="11">
        <f>C11+C12</f>
        <v>13831928.600000001</v>
      </c>
      <c r="D46" s="11">
        <f>D11+D12</f>
        <v>14986279.999999998</v>
      </c>
      <c r="E46" s="11">
        <f>E11+E12</f>
        <v>12143503.300000001</v>
      </c>
    </row>
    <row r="47" spans="1:5" x14ac:dyDescent="0.25">
      <c r="E47" s="18"/>
    </row>
  </sheetData>
  <mergeCells count="7">
    <mergeCell ref="B1:E1"/>
    <mergeCell ref="B2:E2"/>
    <mergeCell ref="B3:C3"/>
    <mergeCell ref="A4:E6"/>
    <mergeCell ref="A8:A9"/>
    <mergeCell ref="B8:B9"/>
    <mergeCell ref="C8:E8"/>
  </mergeCells>
  <pageMargins left="1.1811023622047245" right="0.39370078740157483" top="0.39370078740157483" bottom="0.78740157480314965" header="0" footer="0"/>
  <pageSetup paperSize="9" scale="67" fitToHeight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Linkova_SS</dc:creator>
  <cp:lastModifiedBy>Махалова Татьяна Александровна</cp:lastModifiedBy>
  <cp:lastPrinted>2021-12-21T09:23:13Z</cp:lastPrinted>
  <dcterms:created xsi:type="dcterms:W3CDTF">2019-11-07T11:55:09Z</dcterms:created>
  <dcterms:modified xsi:type="dcterms:W3CDTF">2021-12-21T09:23:31Z</dcterms:modified>
</cp:coreProperties>
</file>