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8" windowWidth="23256" windowHeight="121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Лист1!$A$4:$E$53</definedName>
  </definedNames>
  <calcPr calcId="144525"/>
</workbook>
</file>

<file path=xl/calcChain.xml><?xml version="1.0" encoding="utf-8"?>
<calcChain xmlns="http://schemas.openxmlformats.org/spreadsheetml/2006/main">
  <c r="C40" i="1" l="1"/>
  <c r="C21" i="1"/>
  <c r="C51" i="1" l="1"/>
  <c r="C49" i="1"/>
  <c r="C46" i="1"/>
  <c r="C45" i="1"/>
  <c r="E40" i="1"/>
  <c r="D40" i="1"/>
  <c r="C39" i="1"/>
  <c r="C36" i="1"/>
  <c r="C35" i="1"/>
  <c r="C24" i="1"/>
  <c r="D21" i="1"/>
  <c r="D17" i="1"/>
  <c r="E17" i="1"/>
  <c r="C17" i="1"/>
  <c r="C14" i="1"/>
  <c r="C23" i="1" l="1"/>
  <c r="C22" i="1"/>
  <c r="D50" i="1" l="1"/>
  <c r="E50" i="1"/>
  <c r="E23" i="1" l="1"/>
  <c r="E20" i="1" l="1"/>
  <c r="D20" i="1"/>
  <c r="D41" i="1"/>
  <c r="C20" i="1"/>
  <c r="C16" i="1" s="1"/>
  <c r="C15" i="1" s="1"/>
  <c r="C41" i="1"/>
  <c r="E41" i="1"/>
  <c r="C50" i="1"/>
  <c r="E16" i="1" l="1"/>
  <c r="E15" i="1" s="1"/>
  <c r="D16" i="1"/>
  <c r="D15" i="1" s="1"/>
  <c r="E52" i="1" l="1"/>
  <c r="C52" i="1"/>
  <c r="D52" i="1"/>
</calcChain>
</file>

<file path=xl/sharedStrings.xml><?xml version="1.0" encoding="utf-8"?>
<sst xmlns="http://schemas.openxmlformats.org/spreadsheetml/2006/main" count="91" uniqueCount="91">
  <si>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</si>
  <si>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</si>
  <si>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</si>
  <si>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</si>
  <si>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</si>
  <si>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</si>
  <si>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</si>
  <si>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</si>
  <si>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</si>
  <si>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</si>
  <si>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</si>
  <si>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</si>
  <si>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</si>
  <si>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</si>
  <si>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</si>
  <si>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</si>
  <si>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</si>
  <si>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</si>
  <si>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</si>
  <si>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</si>
  <si>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</si>
  <si>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</si>
  <si>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</si>
  <si>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</si>
  <si>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</si>
  <si>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</si>
  <si>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</si>
  <si>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</si>
  <si>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</si>
  <si>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</si>
  <si>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</si>
  <si>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</si>
  <si>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</si>
  <si>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</si>
  <si>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</si>
  <si>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</si>
  <si>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</si>
  <si>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</si>
  <si>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</si>
  <si>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</si>
  <si>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</si>
  <si>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</si>
  <si>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</si>
  <si>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</si>
  <si>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</si>
  <si>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</si>
  <si>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</si>
  <si>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</si>
  <si>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</si>
  <si>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</si>
  <si>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</si>
  <si>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</si>
  <si>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</si>
  <si>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</si>
  <si>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</si>
  <si>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</si>
  <si>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</si>
  <si>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</si>
  <si>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</si>
  <si>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</si>
  <si>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</si>
  <si>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</si>
  <si>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</si>
  <si>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</si>
  <si>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</si>
  <si>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</si>
  <si>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Субсидии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</si>
  <si>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</si>
  <si>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</si>
  <si>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</si>
  <si>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</si>
  <si>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</si>
  <si>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</si>
  <si>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</si>
  <si>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</si>
  <si>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</si>
  <si>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</si>
  <si>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</si>
  <si>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</si>
  <si>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</si>
  <si>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</si>
  <si>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</si>
  <si>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</si>
  <si>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</si>
  <si>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 xml:space="preserve">2 02 25393 04 0000 150     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</si>
  <si>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</si>
  <si>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</si>
  <si>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</si>
  <si>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</si>
  <si>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                           2022 И 2023 ГОДОВ</t>
  </si>
  <si>
    <t>от 27 мая 2021 года № 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</si>
</sst>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3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zoomScale="85" zoomScaleNormal="85" workbookViewId="0">
      <selection activeCell="B5" sqref="B5:E5"/>
    </sheetView>
  </sheetViews>
  <sheetFormatPr defaultColWidth="9.109375" defaultRowHeight="15.6" x14ac:dyDescent="0.3"/>
  <cols>
    <col min="1" max="1" width="25.44140625" style="2" customWidth="1"/>
    <col min="2" max="2" width="44.44140625" style="18" customWidth="1"/>
    <col min="3" max="3" width="18.6640625" style="21" customWidth="1"/>
    <col min="4" max="4" width="18.5546875" style="21" customWidth="1"/>
    <col min="5" max="5" width="19.109375" style="21" customWidth="1"/>
    <col min="6" max="6" width="9.109375" style="21"/>
    <col min="7" max="16384" width="9.109375" style="2"/>
  </cols>
  <sheetData>
    <row r="1" spans="1:5" x14ac:dyDescent="0.3">
      <c r="A1" s="43" t="s">
        <v>88</v>
      </c>
      <c r="B1" s="43"/>
      <c r="C1" s="43"/>
      <c r="D1" s="43"/>
      <c r="E1" s="43"/>
    </row>
    <row r="2" spans="1:5" x14ac:dyDescent="0.3">
      <c r="A2" s="43" t="s">
        <v>76</v>
      </c>
      <c r="B2" s="43"/>
      <c r="C2" s="43"/>
      <c r="D2" s="43"/>
      <c r="E2" s="43"/>
    </row>
    <row r="3" spans="1:5" x14ac:dyDescent="0.3">
      <c r="A3" s="43" t="s">
        <v>90</v>
      </c>
      <c r="B3" s="43"/>
      <c r="C3" s="43"/>
      <c r="D3" s="43"/>
      <c r="E3" s="43"/>
    </row>
    <row r="4" spans="1:5" ht="18.600000000000001" customHeight="1" x14ac:dyDescent="0.3">
      <c r="A4" s="1"/>
      <c r="B4" s="44" t="s">
        <v>77</v>
      </c>
      <c r="C4" s="44"/>
      <c r="D4" s="44"/>
      <c r="E4" s="44"/>
    </row>
    <row r="5" spans="1:5" ht="35.25" customHeight="1" x14ac:dyDescent="0.3">
      <c r="A5" s="1"/>
      <c r="B5" s="44" t="s">
        <v>83</v>
      </c>
      <c r="C5" s="44"/>
      <c r="D5" s="44"/>
      <c r="E5" s="44"/>
    </row>
    <row r="6" spans="1:5" ht="15.75" x14ac:dyDescent="0.25">
      <c r="A6" s="1"/>
      <c r="B6" s="44"/>
      <c r="C6" s="44"/>
      <c r="D6" s="3"/>
      <c r="E6" s="3"/>
    </row>
    <row r="7" spans="1:5" x14ac:dyDescent="0.3">
      <c r="A7" s="45" t="s">
        <v>89</v>
      </c>
      <c r="B7" s="45"/>
      <c r="C7" s="45"/>
      <c r="D7" s="45"/>
      <c r="E7" s="45"/>
    </row>
    <row r="8" spans="1:5" x14ac:dyDescent="0.3">
      <c r="A8" s="45"/>
      <c r="B8" s="45"/>
      <c r="C8" s="45"/>
      <c r="D8" s="45"/>
      <c r="E8" s="45"/>
    </row>
    <row r="9" spans="1:5" ht="24" customHeight="1" x14ac:dyDescent="0.3">
      <c r="A9" s="45"/>
      <c r="B9" s="45"/>
      <c r="C9" s="45"/>
      <c r="D9" s="45"/>
      <c r="E9" s="45"/>
    </row>
    <row r="10" spans="1:5" x14ac:dyDescent="0.3">
      <c r="A10" s="1"/>
      <c r="B10" s="4"/>
      <c r="C10" s="1"/>
      <c r="D10" s="5"/>
      <c r="E10" s="6" t="s">
        <v>0</v>
      </c>
    </row>
    <row r="11" spans="1:5" x14ac:dyDescent="0.3">
      <c r="A11" s="46" t="s">
        <v>1</v>
      </c>
      <c r="B11" s="47" t="s">
        <v>2</v>
      </c>
      <c r="C11" s="48" t="s">
        <v>3</v>
      </c>
      <c r="D11" s="48"/>
      <c r="E11" s="48"/>
    </row>
    <row r="12" spans="1:5" ht="39.75" customHeight="1" x14ac:dyDescent="0.3">
      <c r="A12" s="46"/>
      <c r="B12" s="47"/>
      <c r="C12" s="7" t="s">
        <v>4</v>
      </c>
      <c r="D12" s="7" t="s">
        <v>43</v>
      </c>
      <c r="E12" s="7" t="s">
        <v>59</v>
      </c>
    </row>
    <row r="13" spans="1:5" ht="15.75" x14ac:dyDescent="0.25">
      <c r="A13" s="8">
        <v>1</v>
      </c>
      <c r="B13" s="19">
        <v>2</v>
      </c>
      <c r="C13" s="10">
        <v>3</v>
      </c>
      <c r="D13" s="8">
        <v>3.71428571428571</v>
      </c>
      <c r="E13" s="10">
        <v>5</v>
      </c>
    </row>
    <row r="14" spans="1:5" ht="31.2" x14ac:dyDescent="0.3">
      <c r="A14" s="11" t="s">
        <v>5</v>
      </c>
      <c r="B14" s="12" t="s">
        <v>6</v>
      </c>
      <c r="C14" s="13">
        <f>3289745.9+2030+25000+3000</f>
        <v>3319775.9</v>
      </c>
      <c r="D14" s="14">
        <v>3332203.3</v>
      </c>
      <c r="E14" s="14">
        <v>3416135</v>
      </c>
    </row>
    <row r="15" spans="1:5" ht="18.75" customHeight="1" x14ac:dyDescent="0.3">
      <c r="A15" s="11" t="s">
        <v>7</v>
      </c>
      <c r="B15" s="12" t="s">
        <v>8</v>
      </c>
      <c r="C15" s="13">
        <f>SUM(C16)</f>
        <v>8053134.8395499997</v>
      </c>
      <c r="D15" s="13">
        <f t="shared" ref="D15:E15" si="0">SUM(D16)</f>
        <v>8899903.4868999999</v>
      </c>
      <c r="E15" s="13">
        <f t="shared" si="0"/>
        <v>7461823.4430070017</v>
      </c>
    </row>
    <row r="16" spans="1:5" ht="48.75" customHeight="1" x14ac:dyDescent="0.3">
      <c r="A16" s="11" t="s">
        <v>9</v>
      </c>
      <c r="B16" s="12" t="s">
        <v>10</v>
      </c>
      <c r="C16" s="13">
        <f>C17+C20+C41+C50</f>
        <v>8053134.8395499997</v>
      </c>
      <c r="D16" s="13">
        <f>D17+D20+D41+D50</f>
        <v>8899903.4868999999</v>
      </c>
      <c r="E16" s="13">
        <f>E17+E20+E41+E50</f>
        <v>7461823.4430070017</v>
      </c>
    </row>
    <row r="17" spans="1:6" s="15" customFormat="1" ht="38.25" customHeight="1" x14ac:dyDescent="0.3">
      <c r="A17" s="42" t="s">
        <v>11</v>
      </c>
      <c r="B17" s="12" t="s">
        <v>12</v>
      </c>
      <c r="C17" s="13">
        <f>SUM(C18:C19)</f>
        <v>395604.1</v>
      </c>
      <c r="D17" s="13">
        <f t="shared" ref="D17:E17" si="1">SUM(D18:D19)</f>
        <v>364461.1</v>
      </c>
      <c r="E17" s="13">
        <f t="shared" si="1"/>
        <v>364461.1</v>
      </c>
      <c r="F17" s="41"/>
    </row>
    <row r="18" spans="1:6" s="15" customFormat="1" ht="57" customHeight="1" x14ac:dyDescent="0.3">
      <c r="A18" s="42" t="s">
        <v>86</v>
      </c>
      <c r="B18" s="40" t="s">
        <v>87</v>
      </c>
      <c r="C18" s="13">
        <v>31143</v>
      </c>
      <c r="D18" s="13"/>
      <c r="E18" s="13"/>
      <c r="F18" s="41"/>
    </row>
    <row r="19" spans="1:6" ht="62.4" x14ac:dyDescent="0.3">
      <c r="A19" s="11" t="s">
        <v>13</v>
      </c>
      <c r="B19" s="12" t="s">
        <v>14</v>
      </c>
      <c r="C19" s="13">
        <v>364461.1</v>
      </c>
      <c r="D19" s="13">
        <v>364461.1</v>
      </c>
      <c r="E19" s="13">
        <v>364461.1</v>
      </c>
    </row>
    <row r="20" spans="1:6" s="15" customFormat="1" ht="52.5" customHeight="1" x14ac:dyDescent="0.3">
      <c r="A20" s="11" t="s">
        <v>15</v>
      </c>
      <c r="B20" s="12" t="s">
        <v>16</v>
      </c>
      <c r="C20" s="13">
        <f>SUM(C21:C40)</f>
        <v>3832444.09155</v>
      </c>
      <c r="D20" s="13">
        <f t="shared" ref="D20:E20" si="2">SUM(D21:D40)</f>
        <v>4715565.0789000001</v>
      </c>
      <c r="E20" s="13">
        <f t="shared" si="2"/>
        <v>3281631.7790070008</v>
      </c>
      <c r="F20" s="41"/>
    </row>
    <row r="21" spans="1:6" s="15" customFormat="1" ht="75.75" customHeight="1" x14ac:dyDescent="0.3">
      <c r="A21" s="31" t="s">
        <v>60</v>
      </c>
      <c r="B21" s="32" t="s">
        <v>61</v>
      </c>
      <c r="C21" s="13">
        <f>880082.6+100000</f>
        <v>980082.6</v>
      </c>
      <c r="D21" s="13">
        <f>630912.2+1983810</f>
        <v>2614722.2000000002</v>
      </c>
      <c r="E21" s="13">
        <v>1000000</v>
      </c>
      <c r="F21" s="41"/>
    </row>
    <row r="22" spans="1:6" s="15" customFormat="1" ht="187.5" customHeight="1" x14ac:dyDescent="0.3">
      <c r="A22" s="35" t="s">
        <v>81</v>
      </c>
      <c r="B22" s="36" t="s">
        <v>82</v>
      </c>
      <c r="C22" s="13">
        <f>26615.02199+115885.992</f>
        <v>142501.01399000001</v>
      </c>
      <c r="D22" s="13">
        <v>207317.45202999999</v>
      </c>
      <c r="E22" s="13"/>
      <c r="F22" s="41"/>
    </row>
    <row r="23" spans="1:6" ht="135" customHeight="1" x14ac:dyDescent="0.3">
      <c r="A23" s="16" t="s">
        <v>17</v>
      </c>
      <c r="B23" s="9" t="s">
        <v>18</v>
      </c>
      <c r="C23" s="13">
        <f>1108.95926+4828.583</f>
        <v>5937.5422600000002</v>
      </c>
      <c r="D23" s="13">
        <v>8638.2271700000001</v>
      </c>
      <c r="E23" s="13">
        <f>3121.8-0.00509</f>
        <v>3121.7949100000001</v>
      </c>
    </row>
    <row r="24" spans="1:6" ht="99" customHeight="1" x14ac:dyDescent="0.3">
      <c r="A24" s="16" t="s">
        <v>44</v>
      </c>
      <c r="B24" s="24" t="s">
        <v>47</v>
      </c>
      <c r="C24" s="13">
        <f>19117</f>
        <v>19117</v>
      </c>
      <c r="D24" s="13">
        <v>28374.7</v>
      </c>
      <c r="E24" s="13">
        <v>25174.06</v>
      </c>
    </row>
    <row r="25" spans="1:6" ht="99" customHeight="1" x14ac:dyDescent="0.3">
      <c r="A25" s="16" t="s">
        <v>62</v>
      </c>
      <c r="B25" s="24" t="s">
        <v>63</v>
      </c>
      <c r="C25" s="13"/>
      <c r="D25" s="13">
        <v>13098.6</v>
      </c>
      <c r="E25" s="13">
        <v>117221.5</v>
      </c>
    </row>
    <row r="26" spans="1:6" ht="57" customHeight="1" x14ac:dyDescent="0.3">
      <c r="A26" s="16" t="s">
        <v>64</v>
      </c>
      <c r="B26" s="24" t="s">
        <v>65</v>
      </c>
      <c r="C26" s="13"/>
      <c r="D26" s="13">
        <v>21444.2</v>
      </c>
      <c r="E26" s="13">
        <v>21357.1</v>
      </c>
    </row>
    <row r="27" spans="1:6" ht="118.5" customHeight="1" x14ac:dyDescent="0.3">
      <c r="A27" s="22" t="s">
        <v>19</v>
      </c>
      <c r="B27" s="26" t="s">
        <v>50</v>
      </c>
      <c r="C27" s="13">
        <v>7355.8185000000003</v>
      </c>
      <c r="D27" s="13"/>
      <c r="E27" s="13"/>
    </row>
    <row r="28" spans="1:6" ht="124.5" customHeight="1" x14ac:dyDescent="0.3">
      <c r="A28" s="22" t="s">
        <v>20</v>
      </c>
      <c r="B28" s="23" t="s">
        <v>21</v>
      </c>
      <c r="C28" s="13">
        <v>534301.08600000001</v>
      </c>
      <c r="D28" s="13"/>
      <c r="E28" s="13"/>
    </row>
    <row r="29" spans="1:6" ht="77.25" customHeight="1" x14ac:dyDescent="0.3">
      <c r="A29" s="22" t="s">
        <v>45</v>
      </c>
      <c r="B29" s="23" t="s">
        <v>48</v>
      </c>
      <c r="C29" s="13">
        <v>212077.4</v>
      </c>
      <c r="D29" s="13">
        <v>330627.09999999998</v>
      </c>
      <c r="E29" s="13">
        <v>965008.3</v>
      </c>
    </row>
    <row r="30" spans="1:6" ht="120" customHeight="1" x14ac:dyDescent="0.3">
      <c r="A30" s="30" t="s">
        <v>57</v>
      </c>
      <c r="B30" s="24" t="s">
        <v>58</v>
      </c>
      <c r="C30" s="13">
        <v>1335.5844199999999</v>
      </c>
      <c r="D30" s="13"/>
      <c r="E30" s="13"/>
    </row>
    <row r="31" spans="1:6" ht="118.5" customHeight="1" x14ac:dyDescent="0.3">
      <c r="A31" s="28" t="s">
        <v>51</v>
      </c>
      <c r="B31" s="27" t="s">
        <v>52</v>
      </c>
      <c r="C31" s="13">
        <v>212082.8</v>
      </c>
      <c r="D31" s="13">
        <v>221563.4</v>
      </c>
      <c r="E31" s="13">
        <v>216105.1</v>
      </c>
    </row>
    <row r="32" spans="1:6" ht="118.5" customHeight="1" x14ac:dyDescent="0.3">
      <c r="A32" s="37" t="s">
        <v>84</v>
      </c>
      <c r="B32" s="27" t="s">
        <v>66</v>
      </c>
      <c r="C32" s="13">
        <v>304000</v>
      </c>
      <c r="D32" s="13">
        <v>304000</v>
      </c>
      <c r="E32" s="13">
        <v>304000</v>
      </c>
    </row>
    <row r="33" spans="1:6" ht="118.5" customHeight="1" x14ac:dyDescent="0.3">
      <c r="A33" s="33" t="s">
        <v>79</v>
      </c>
      <c r="B33" s="34" t="s">
        <v>80</v>
      </c>
      <c r="C33" s="13">
        <v>59839</v>
      </c>
      <c r="D33" s="13">
        <v>79260.100000000006</v>
      </c>
      <c r="E33" s="13">
        <v>79260.100000000006</v>
      </c>
    </row>
    <row r="34" spans="1:6" ht="118.5" customHeight="1" x14ac:dyDescent="0.3">
      <c r="A34" s="31" t="s">
        <v>67</v>
      </c>
      <c r="B34" s="27" t="s">
        <v>68</v>
      </c>
      <c r="C34" s="13"/>
      <c r="D34" s="13">
        <v>1539.0260000000001</v>
      </c>
      <c r="E34" s="13">
        <v>444.60937999999999</v>
      </c>
    </row>
    <row r="35" spans="1:6" ht="64.5" customHeight="1" x14ac:dyDescent="0.3">
      <c r="A35" s="22" t="s">
        <v>22</v>
      </c>
      <c r="B35" s="23" t="s">
        <v>23</v>
      </c>
      <c r="C35" s="13">
        <f>7481.08265+85.9563</f>
        <v>7567.0389500000001</v>
      </c>
      <c r="D35" s="13">
        <v>7406.19193</v>
      </c>
      <c r="E35" s="13">
        <v>7160.9672399999999</v>
      </c>
    </row>
    <row r="36" spans="1:6" ht="48.75" customHeight="1" x14ac:dyDescent="0.3">
      <c r="A36" s="22" t="s">
        <v>24</v>
      </c>
      <c r="B36" s="23" t="s">
        <v>25</v>
      </c>
      <c r="C36" s="13">
        <f>990-767.7</f>
        <v>222.29999999999995</v>
      </c>
      <c r="D36" s="13"/>
      <c r="E36" s="13"/>
    </row>
    <row r="37" spans="1:6" ht="48.75" customHeight="1" x14ac:dyDescent="0.3">
      <c r="A37" s="31" t="s">
        <v>69</v>
      </c>
      <c r="B37" s="32" t="s">
        <v>70</v>
      </c>
      <c r="C37" s="13">
        <v>7043.6363600000004</v>
      </c>
      <c r="D37" s="13"/>
      <c r="E37" s="13">
        <v>4609.1493</v>
      </c>
    </row>
    <row r="38" spans="1:6" ht="77.25" customHeight="1" x14ac:dyDescent="0.3">
      <c r="A38" s="22" t="s">
        <v>46</v>
      </c>
      <c r="B38" s="23" t="s">
        <v>49</v>
      </c>
      <c r="C38" s="13">
        <v>331690.59999999998</v>
      </c>
      <c r="D38" s="13">
        <v>329914.8</v>
      </c>
      <c r="E38" s="13"/>
    </row>
    <row r="39" spans="1:6" ht="54.75" customHeight="1" x14ac:dyDescent="0.3">
      <c r="A39" s="22" t="s">
        <v>26</v>
      </c>
      <c r="B39" s="23" t="s">
        <v>27</v>
      </c>
      <c r="C39" s="13">
        <f>223244.87787+250</f>
        <v>223494.87787</v>
      </c>
      <c r="D39" s="13">
        <v>142796.58177000002</v>
      </c>
      <c r="E39" s="13">
        <v>142796.59817700001</v>
      </c>
    </row>
    <row r="40" spans="1:6" ht="43.5" customHeight="1" x14ac:dyDescent="0.3">
      <c r="A40" s="22" t="s">
        <v>28</v>
      </c>
      <c r="B40" s="23" t="s">
        <v>29</v>
      </c>
      <c r="C40" s="13">
        <f>423743.17293+141.22027+359911.4</f>
        <v>783795.79319999996</v>
      </c>
      <c r="D40" s="13">
        <f>343927.5+60935</f>
        <v>404862.5</v>
      </c>
      <c r="E40" s="13">
        <f>334437.5+60935</f>
        <v>395372.5</v>
      </c>
    </row>
    <row r="41" spans="1:6" s="15" customFormat="1" ht="36.75" customHeight="1" x14ac:dyDescent="0.3">
      <c r="A41" s="11" t="s">
        <v>30</v>
      </c>
      <c r="B41" s="12" t="s">
        <v>31</v>
      </c>
      <c r="C41" s="13">
        <f>SUM(C42:C49)</f>
        <v>3820006.6479999996</v>
      </c>
      <c r="D41" s="13">
        <f t="shared" ref="D41:E41" si="3">SUM(D42:D49)</f>
        <v>3819297.3080000002</v>
      </c>
      <c r="E41" s="13">
        <f t="shared" si="3"/>
        <v>3815150.5640000002</v>
      </c>
      <c r="F41" s="41"/>
    </row>
    <row r="42" spans="1:6" ht="52.5" customHeight="1" x14ac:dyDescent="0.3">
      <c r="A42" s="11" t="s">
        <v>32</v>
      </c>
      <c r="B42" s="12" t="s">
        <v>33</v>
      </c>
      <c r="C42" s="13">
        <v>3642279.108</v>
      </c>
      <c r="D42" s="13">
        <v>3642218.608</v>
      </c>
      <c r="E42" s="13">
        <v>3642218.608</v>
      </c>
    </row>
    <row r="43" spans="1:6" ht="105.75" customHeight="1" x14ac:dyDescent="0.3">
      <c r="A43" s="11" t="s">
        <v>34</v>
      </c>
      <c r="B43" s="12" t="s">
        <v>35</v>
      </c>
      <c r="C43" s="13">
        <v>110.4</v>
      </c>
      <c r="D43" s="13">
        <v>328.4</v>
      </c>
      <c r="E43" s="13">
        <v>45.4</v>
      </c>
    </row>
    <row r="44" spans="1:6" ht="177" customHeight="1" x14ac:dyDescent="0.3">
      <c r="A44" s="31" t="s">
        <v>71</v>
      </c>
      <c r="B44" s="38" t="s">
        <v>85</v>
      </c>
      <c r="C44" s="13"/>
      <c r="D44" s="13">
        <v>2281</v>
      </c>
      <c r="E44" s="13">
        <v>2002.2</v>
      </c>
    </row>
    <row r="45" spans="1:6" ht="102.75" customHeight="1" x14ac:dyDescent="0.3">
      <c r="A45" s="11" t="s">
        <v>36</v>
      </c>
      <c r="B45" s="38" t="s">
        <v>56</v>
      </c>
      <c r="C45" s="13">
        <f>7401.2-46.936</f>
        <v>7354.2640000000001</v>
      </c>
      <c r="D45" s="13">
        <v>8066.7000000000007</v>
      </c>
      <c r="E45" s="13">
        <v>5212.6559999999999</v>
      </c>
    </row>
    <row r="46" spans="1:6" ht="120" customHeight="1" x14ac:dyDescent="0.3">
      <c r="A46" s="11" t="s">
        <v>37</v>
      </c>
      <c r="B46" s="20" t="s">
        <v>55</v>
      </c>
      <c r="C46" s="13">
        <f>7259.6-322.124</f>
        <v>6937.4760000000006</v>
      </c>
      <c r="D46" s="13">
        <v>6579</v>
      </c>
      <c r="E46" s="13">
        <v>5847.5</v>
      </c>
    </row>
    <row r="47" spans="1:6" ht="120" customHeight="1" x14ac:dyDescent="0.3">
      <c r="A47" s="31" t="s">
        <v>72</v>
      </c>
      <c r="B47" s="32" t="s">
        <v>73</v>
      </c>
      <c r="C47" s="13">
        <v>138081</v>
      </c>
      <c r="D47" s="13">
        <v>138081</v>
      </c>
      <c r="E47" s="13">
        <v>138081</v>
      </c>
    </row>
    <row r="48" spans="1:6" ht="60.75" customHeight="1" x14ac:dyDescent="0.3">
      <c r="A48" s="31" t="s">
        <v>74</v>
      </c>
      <c r="B48" s="32" t="s">
        <v>75</v>
      </c>
      <c r="C48" s="13">
        <v>3489.4</v>
      </c>
      <c r="D48" s="13"/>
      <c r="E48" s="13"/>
    </row>
    <row r="49" spans="1:6" ht="55.5" customHeight="1" x14ac:dyDescent="0.3">
      <c r="A49" s="28" t="s">
        <v>53</v>
      </c>
      <c r="B49" s="29" t="s">
        <v>54</v>
      </c>
      <c r="C49" s="13">
        <f>21734.5+20.5</f>
        <v>21755</v>
      </c>
      <c r="D49" s="13">
        <v>21742.600000000002</v>
      </c>
      <c r="E49" s="13">
        <v>21743.200000000001</v>
      </c>
    </row>
    <row r="50" spans="1:6" s="15" customFormat="1" ht="23.25" customHeight="1" x14ac:dyDescent="0.3">
      <c r="A50" s="11" t="s">
        <v>38</v>
      </c>
      <c r="B50" s="9" t="s">
        <v>39</v>
      </c>
      <c r="C50" s="13">
        <f>SUM(C51:C51)</f>
        <v>5080</v>
      </c>
      <c r="D50" s="13">
        <f t="shared" ref="D50:E50" si="4">SUM(D51:D51)</f>
        <v>580</v>
      </c>
      <c r="E50" s="13">
        <f t="shared" si="4"/>
        <v>580</v>
      </c>
      <c r="F50" s="41"/>
    </row>
    <row r="51" spans="1:6" ht="31.2" x14ac:dyDescent="0.3">
      <c r="A51" s="11" t="s">
        <v>40</v>
      </c>
      <c r="B51" s="39" t="s">
        <v>41</v>
      </c>
      <c r="C51" s="13">
        <f>580+1500+3000</f>
        <v>5080</v>
      </c>
      <c r="D51" s="13">
        <v>580</v>
      </c>
      <c r="E51" s="13">
        <v>580</v>
      </c>
    </row>
    <row r="52" spans="1:6" x14ac:dyDescent="0.3">
      <c r="A52" s="17" t="s">
        <v>42</v>
      </c>
      <c r="B52" s="12"/>
      <c r="C52" s="13">
        <f>C14+C15</f>
        <v>11372910.73955</v>
      </c>
      <c r="D52" s="13">
        <f>D14+D15</f>
        <v>12232106.786899999</v>
      </c>
      <c r="E52" s="13">
        <f>E14+E15</f>
        <v>10877958.443007002</v>
      </c>
    </row>
    <row r="53" spans="1:6" x14ac:dyDescent="0.3">
      <c r="E53" s="25" t="s">
        <v>78</v>
      </c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Ольга Александровна Цыпина</cp:lastModifiedBy>
  <cp:lastPrinted>2021-05-25T13:14:03Z</cp:lastPrinted>
  <dcterms:created xsi:type="dcterms:W3CDTF">2019-11-07T11:55:09Z</dcterms:created>
  <dcterms:modified xsi:type="dcterms:W3CDTF">2021-05-25T13:14:08Z</dcterms:modified>
</cp:coreProperties>
</file>